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. LOI KTNS 2025\Công khai ngân sách\2025\"/>
    </mc:Choice>
  </mc:AlternateContent>
  <xr:revisionPtr revIDLastSave="0" documentId="13_ncr:1_{5AD5B30F-466C-49F4-9077-7557A7B402F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Sheet1" sheetId="1" r:id="rId1"/>
    <sheet name="Quý 1.2025" sheetId="2" r:id="rId2"/>
  </sheets>
  <calcPr calcId="191029"/>
</workbook>
</file>

<file path=xl/calcChain.xml><?xml version="1.0" encoding="utf-8"?>
<calcChain xmlns="http://schemas.openxmlformats.org/spreadsheetml/2006/main">
  <c r="F28" i="2" l="1"/>
  <c r="E28" i="2"/>
  <c r="F24" i="2"/>
  <c r="H22" i="2"/>
  <c r="H21" i="2" s="1"/>
  <c r="H9" i="2"/>
  <c r="H8" i="2" s="1"/>
  <c r="F23" i="2"/>
  <c r="F22" i="2"/>
  <c r="F10" i="2"/>
  <c r="E27" i="2"/>
  <c r="E12" i="2"/>
  <c r="E26" i="2"/>
  <c r="E25" i="2"/>
  <c r="E24" i="2"/>
  <c r="E23" i="2"/>
  <c r="G22" i="2"/>
  <c r="G21" i="2"/>
  <c r="G20" i="2" s="1"/>
  <c r="E10" i="2"/>
  <c r="G9" i="2"/>
  <c r="D9" i="2"/>
  <c r="D8" i="2" s="1"/>
  <c r="D29" i="2" s="1"/>
  <c r="C9" i="2"/>
  <c r="C8" i="2" s="1"/>
  <c r="F8" i="2" l="1"/>
  <c r="H20" i="2"/>
  <c r="F9" i="2"/>
  <c r="E9" i="2"/>
  <c r="E8" i="2"/>
  <c r="C21" i="2"/>
  <c r="C20" i="2" s="1"/>
  <c r="C29" i="2" s="1"/>
  <c r="E29" i="2" s="1"/>
  <c r="D21" i="2"/>
  <c r="F21" i="2" s="1"/>
  <c r="G8" i="2"/>
  <c r="E22" i="2"/>
  <c r="E21" i="2" l="1"/>
  <c r="D20" i="2"/>
  <c r="F20" i="2" s="1"/>
  <c r="E20" i="2" l="1"/>
  <c r="E15" i="1" l="1"/>
  <c r="E17" i="1"/>
  <c r="E18" i="1"/>
  <c r="E19" i="1"/>
  <c r="C23" i="1"/>
  <c r="C22" i="1"/>
  <c r="E27" i="1"/>
  <c r="D8" i="1"/>
  <c r="D9" i="1"/>
  <c r="C21" i="1" l="1"/>
  <c r="D22" i="1"/>
  <c r="D21" i="1" l="1"/>
  <c r="D20" i="1" s="1"/>
  <c r="E10" i="1"/>
  <c r="F10" i="1"/>
  <c r="E22" i="1"/>
  <c r="F22" i="1"/>
  <c r="E23" i="1"/>
  <c r="F23" i="1"/>
  <c r="E24" i="1"/>
  <c r="E25" i="1"/>
  <c r="E26" i="1"/>
  <c r="F28" i="1"/>
  <c r="E30" i="1"/>
  <c r="F30" i="1"/>
  <c r="C9" i="1"/>
  <c r="C8" i="1" s="1"/>
  <c r="C20" i="1"/>
  <c r="G22" i="1"/>
  <c r="G21" i="1" s="1"/>
  <c r="G20" i="1" s="1"/>
  <c r="G9" i="1"/>
  <c r="G8" i="1" s="1"/>
  <c r="F8" i="1" s="1"/>
  <c r="C29" i="1" l="1"/>
  <c r="E8" i="1"/>
  <c r="E9" i="1"/>
  <c r="F9" i="1"/>
  <c r="F21" i="1"/>
  <c r="E21" i="1"/>
  <c r="E20" i="1"/>
  <c r="F20" i="1"/>
</calcChain>
</file>

<file path=xl/sharedStrings.xml><?xml version="1.0" encoding="utf-8"?>
<sst xmlns="http://schemas.openxmlformats.org/spreadsheetml/2006/main" count="97" uniqueCount="47">
  <si>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</si>
  <si>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</si>
  <si>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</si>
  <si>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</si>
  <si>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</si>
  <si>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</si>
  <si>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</si>
  <si>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</si>
  <si>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</si>
  <si>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</si>
  <si>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</si>
  <si>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</si>
  <si>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</si>
  <si>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</si>
  <si>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</si>
  <si>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</si>
  <si>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</si>
  <si>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Thu nội địa</t>
  </si>
  <si>
    <t>Thu viện trợ</t>
  </si>
  <si>
    <t>Biểu số 59/CK-NSNN</t>
  </si>
  <si>
    <t>DỰ TOÁN NĂM</t>
  </si>
  <si>
    <t>SO SÁNH ƯỚC THỰC HIỆN VỚI (%)</t>
  </si>
  <si>
    <t>CÙNG KỲ NĂM TRƯỚC</t>
  </si>
  <si>
    <t>TỔNG NGUỒN THU NSNN TRÊN ĐỊA BÀN</t>
  </si>
  <si>
    <t>Thu cân đối NSNN</t>
  </si>
  <si>
    <t>Thu từ dầu thô</t>
  </si>
  <si>
    <t>Thu cân đối từ hoạt động xuất khẩu, nhập khẩu</t>
  </si>
  <si>
    <t>Chi cân đối NSĐP</t>
  </si>
  <si>
    <t>Chi từ nguồn bổ sung có mục tiêu từ NSTW cho NSĐP</t>
  </si>
  <si>
    <t>CHI TRẢ NỢ  GỐC</t>
  </si>
  <si>
    <t>UBND TỈNH KHÁNH HÒA</t>
  </si>
  <si>
    <t>CÂN ĐỐI NGÂN SÁCH ĐỊA PHƯƠNG QUÝ I NĂM 2024</t>
  </si>
  <si>
    <t>ƯỚC THỰC HIỆN QUÝ
 (03 THÁNG, NĂM)</t>
  </si>
  <si>
    <t>III</t>
  </si>
  <si>
    <t>Thu bổ sung từ ngân sách cấp trên</t>
  </si>
  <si>
    <t>IV</t>
  </si>
  <si>
    <t>Thu từ ngân sách cấp dưới nộp lên</t>
  </si>
  <si>
    <t>V</t>
  </si>
  <si>
    <t>Nguồn tăng thu</t>
  </si>
  <si>
    <t>VI</t>
  </si>
  <si>
    <t>VII</t>
  </si>
  <si>
    <t>Nguồn tiết kiệm chi</t>
  </si>
  <si>
    <t>Nguồn cải cách tiền lương</t>
  </si>
  <si>
    <t>Chi tạo nguồn điều chỉnh tiền lương</t>
  </si>
  <si>
    <t>quý1.2023</t>
  </si>
  <si>
    <t>quý1.2024</t>
  </si>
  <si>
    <t>CÂN ĐỐI NGÂN SÁCH ĐỊA PHƯƠNG QUÝ I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</si>
</sst>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#,##0.0"/>
  </numFmts>
  <fonts count="24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b/>
      <u/>
      <sz val="12"/>
      <name val="Times New Roman"/>
      <family val="1"/>
    </font>
    <font>
      <i/>
      <sz val="11"/>
      <name val="Times New Roman"/>
      <family val="1"/>
    </font>
    <font>
      <b/>
      <sz val="12"/>
      <name val="Times New Romanh"/>
      <charset val="163"/>
    </font>
    <font>
      <sz val="10"/>
      <name val=".VnArial Narrow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2" fillId="0" borderId="0"/>
    <xf numFmtId="0" fontId="13" fillId="0" borderId="0"/>
    <xf numFmtId="0" fontId="2" fillId="0" borderId="0"/>
    <xf numFmtId="0" fontId="22" fillId="0" borderId="0"/>
    <xf numFmtId="0" fontId="12" fillId="0" borderId="0"/>
    <xf numFmtId="0" fontId="17" fillId="0" borderId="0"/>
    <xf numFmtId="0" fontId="1" fillId="0" borderId="0"/>
    <xf numFmtId="3" fontId="7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10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3" fontId="18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3" fontId="3" fillId="0" borderId="2" xfId="0" applyNumberFormat="1" applyFont="1" applyBorder="1"/>
    <xf numFmtId="0" fontId="14" fillId="0" borderId="2" xfId="0" applyFont="1" applyBorder="1" applyAlignment="1">
      <alignment horizontal="center"/>
    </xf>
    <xf numFmtId="0" fontId="14" fillId="0" borderId="3" xfId="0" applyFont="1" applyBorder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7" fillId="0" borderId="0" xfId="0" applyFont="1"/>
    <xf numFmtId="0" fontId="4" fillId="0" borderId="4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5" fillId="0" borderId="5" xfId="0" applyFont="1" applyBorder="1"/>
    <xf numFmtId="0" fontId="20" fillId="0" borderId="3" xfId="0" applyFont="1" applyBorder="1"/>
    <xf numFmtId="0" fontId="20" fillId="0" borderId="6" xfId="0" applyFont="1" applyBorder="1"/>
    <xf numFmtId="3" fontId="4" fillId="0" borderId="4" xfId="0" applyNumberFormat="1" applyFont="1" applyBorder="1"/>
    <xf numFmtId="3" fontId="4" fillId="0" borderId="1" xfId="0" applyNumberFormat="1" applyFont="1" applyBorder="1"/>
    <xf numFmtId="3" fontId="18" fillId="0" borderId="2" xfId="0" applyNumberFormat="1" applyFont="1" applyBorder="1" applyAlignment="1">
      <alignment vertical="center"/>
    </xf>
    <xf numFmtId="3" fontId="23" fillId="0" borderId="2" xfId="0" applyNumberFormat="1" applyFont="1" applyBorder="1"/>
    <xf numFmtId="3" fontId="4" fillId="0" borderId="2" xfId="0" applyNumberFormat="1" applyFont="1" applyBorder="1"/>
    <xf numFmtId="3" fontId="4" fillId="0" borderId="4" xfId="11" applyFont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5" fontId="4" fillId="0" borderId="2" xfId="0" applyNumberFormat="1" applyFont="1" applyBorder="1"/>
    <xf numFmtId="165" fontId="3" fillId="0" borderId="2" xfId="0" applyNumberFormat="1" applyFont="1" applyBorder="1"/>
    <xf numFmtId="165" fontId="4" fillId="0" borderId="4" xfId="0" applyNumberFormat="1" applyFont="1" applyBorder="1"/>
  </cellXfs>
  <cellStyles count="12">
    <cellStyle name="Comma 2" xfId="1" xr:uid="{00000000-0005-0000-0000-000000000000}"/>
    <cellStyle name="Currency 2" xfId="2" xr:uid="{00000000-0005-0000-0000-000001000000}"/>
    <cellStyle name="HAI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  <cellStyle name="Normal 8" xfId="10" xr:uid="{00000000-0005-0000-0000-00000A000000}"/>
    <cellStyle name="Normal_bao cao dinh ky tuan 201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opLeftCell="A4" zoomScaleNormal="100" workbookViewId="0">
      <selection activeCell="D9" sqref="D9"/>
    </sheetView>
  </sheetViews>
  <sheetFormatPr defaultColWidth="12.85546875" defaultRowHeight="15.75"/>
  <cols>
    <col min="1" max="1" width="7.28515625" style="3" customWidth="1"/>
    <col min="2" max="2" width="68" style="3" customWidth="1"/>
    <col min="3" max="4" width="16.28515625" style="3" customWidth="1"/>
    <col min="5" max="6" width="13.42578125" style="3" customWidth="1"/>
    <col min="7" max="7" width="12.85546875" style="3" customWidth="1"/>
    <col min="8" max="16384" width="12.85546875" style="3"/>
  </cols>
  <sheetData>
    <row r="1" spans="1:14" ht="21" customHeight="1">
      <c r="A1" s="1" t="s">
        <v>30</v>
      </c>
      <c r="B1" s="1"/>
      <c r="C1" s="1"/>
      <c r="D1" s="33" t="s">
        <v>19</v>
      </c>
      <c r="E1" s="34"/>
      <c r="F1" s="34"/>
    </row>
    <row r="2" spans="1:14" ht="33" customHeight="1">
      <c r="A2" s="2" t="s">
        <v>31</v>
      </c>
      <c r="B2" s="17"/>
      <c r="C2" s="18"/>
      <c r="D2" s="18"/>
      <c r="E2" s="18"/>
      <c r="F2" s="18"/>
    </row>
    <row r="3" spans="1:14" ht="12.75" customHeight="1">
      <c r="A3" s="35"/>
      <c r="B3" s="35"/>
      <c r="C3" s="35"/>
      <c r="D3" s="35"/>
      <c r="E3" s="35"/>
      <c r="F3" s="35"/>
      <c r="G3" s="4"/>
      <c r="H3" s="4"/>
      <c r="I3" s="4"/>
      <c r="J3" s="4"/>
      <c r="K3" s="4"/>
      <c r="L3" s="4"/>
      <c r="M3" s="4"/>
      <c r="N3" s="4"/>
    </row>
    <row r="4" spans="1:14" ht="19.5" customHeight="1">
      <c r="A4" s="22"/>
      <c r="B4" s="22"/>
      <c r="C4" s="22"/>
      <c r="D4" s="22"/>
      <c r="E4" s="22"/>
      <c r="F4" s="21" t="s">
        <v>0</v>
      </c>
      <c r="G4" s="23"/>
      <c r="H4" s="23"/>
      <c r="I4" s="23"/>
      <c r="J4" s="4"/>
      <c r="K4" s="4"/>
      <c r="L4" s="4"/>
      <c r="M4" s="4"/>
      <c r="N4" s="4"/>
    </row>
    <row r="5" spans="1:14" s="19" customFormat="1" ht="33" customHeight="1">
      <c r="A5" s="36" t="s">
        <v>1</v>
      </c>
      <c r="B5" s="36" t="s">
        <v>2</v>
      </c>
      <c r="C5" s="36" t="s">
        <v>20</v>
      </c>
      <c r="D5" s="36" t="s">
        <v>32</v>
      </c>
      <c r="E5" s="39" t="s">
        <v>21</v>
      </c>
      <c r="F5" s="40"/>
    </row>
    <row r="6" spans="1:14" s="19" customFormat="1" ht="16.5">
      <c r="A6" s="37"/>
      <c r="B6" s="37"/>
      <c r="C6" s="37"/>
      <c r="D6" s="37"/>
      <c r="E6" s="36" t="s">
        <v>20</v>
      </c>
      <c r="F6" s="36" t="s">
        <v>22</v>
      </c>
    </row>
    <row r="7" spans="1:14" s="19" customFormat="1" ht="30.75" customHeight="1">
      <c r="A7" s="38"/>
      <c r="B7" s="38"/>
      <c r="C7" s="38"/>
      <c r="D7" s="38"/>
      <c r="E7" s="41"/>
      <c r="F7" s="41"/>
      <c r="G7" s="19" t="s">
        <v>44</v>
      </c>
    </row>
    <row r="8" spans="1:14" s="5" customFormat="1" ht="24.95" customHeight="1">
      <c r="A8" s="6" t="s">
        <v>3</v>
      </c>
      <c r="B8" s="24" t="s">
        <v>23</v>
      </c>
      <c r="C8" s="28">
        <f>C9+SUM(C14:C19)</f>
        <v>16301018</v>
      </c>
      <c r="D8" s="28">
        <f>D9+D14+D15+D16</f>
        <v>6890706</v>
      </c>
      <c r="E8" s="31">
        <f t="shared" ref="E8" si="0">(D8/C8)*100</f>
        <v>42.271629906794779</v>
      </c>
      <c r="F8" s="31">
        <f t="shared" ref="F8" si="1">(D8/G8)*100</f>
        <v>156.24308570472357</v>
      </c>
      <c r="G8" s="28">
        <f>G9+G14</f>
        <v>4410247</v>
      </c>
    </row>
    <row r="9" spans="1:14" s="5" customFormat="1" ht="24.95" customHeight="1">
      <c r="A9" s="7" t="s">
        <v>5</v>
      </c>
      <c r="B9" s="8" t="s">
        <v>24</v>
      </c>
      <c r="C9" s="9">
        <f>SUM(C10:C14)</f>
        <v>13032040</v>
      </c>
      <c r="D9" s="9">
        <f>SUM(D10:D13)</f>
        <v>3478441</v>
      </c>
      <c r="E9" s="31">
        <f t="shared" ref="E9:E30" si="2">(D9/C9)*100</f>
        <v>26.691454292651034</v>
      </c>
      <c r="F9" s="31">
        <f t="shared" ref="F9:F30" si="3">(D9/G9)*100</f>
        <v>78.871795615982506</v>
      </c>
      <c r="G9" s="9">
        <f>SUM(G10:G14)+748411</f>
        <v>4410247</v>
      </c>
    </row>
    <row r="10" spans="1:14" s="5" customFormat="1" ht="24.95" customHeight="1">
      <c r="A10" s="13">
        <v>1</v>
      </c>
      <c r="B10" s="14" t="s">
        <v>17</v>
      </c>
      <c r="C10" s="30">
        <v>13032040</v>
      </c>
      <c r="D10" s="30">
        <v>3478441</v>
      </c>
      <c r="E10" s="12">
        <f t="shared" si="2"/>
        <v>26.691454292651034</v>
      </c>
      <c r="F10" s="12">
        <f t="shared" si="3"/>
        <v>94.991720000568023</v>
      </c>
      <c r="G10" s="30">
        <v>3661836</v>
      </c>
    </row>
    <row r="11" spans="1:14" s="5" customFormat="1" ht="24.95" customHeight="1">
      <c r="A11" s="13">
        <v>2</v>
      </c>
      <c r="B11" s="14" t="s">
        <v>25</v>
      </c>
      <c r="C11" s="12"/>
      <c r="D11" s="12"/>
      <c r="E11" s="12"/>
      <c r="F11" s="12"/>
      <c r="G11" s="12"/>
    </row>
    <row r="12" spans="1:14" s="5" customFormat="1" ht="24.95" customHeight="1">
      <c r="A12" s="13">
        <v>3</v>
      </c>
      <c r="B12" s="14" t="s">
        <v>26</v>
      </c>
      <c r="C12" s="12"/>
      <c r="D12" s="12"/>
      <c r="E12" s="12"/>
      <c r="F12" s="12"/>
      <c r="G12" s="12"/>
    </row>
    <row r="13" spans="1:14" s="5" customFormat="1" ht="24.95" customHeight="1">
      <c r="A13" s="13">
        <v>4</v>
      </c>
      <c r="B13" s="14" t="s">
        <v>18</v>
      </c>
      <c r="C13" s="12"/>
      <c r="D13" s="12"/>
      <c r="E13" s="12"/>
      <c r="F13" s="12"/>
      <c r="G13" s="12"/>
    </row>
    <row r="14" spans="1:14" s="16" customFormat="1" ht="24.95" customHeight="1">
      <c r="A14" s="7" t="s">
        <v>6</v>
      </c>
      <c r="B14" s="8" t="s">
        <v>7</v>
      </c>
      <c r="C14" s="31"/>
      <c r="D14" s="31">
        <v>2659447</v>
      </c>
      <c r="E14" s="31"/>
      <c r="F14" s="31"/>
      <c r="G14" s="31"/>
    </row>
    <row r="15" spans="1:14" s="16" customFormat="1" ht="24.95" customHeight="1">
      <c r="A15" s="7" t="s">
        <v>33</v>
      </c>
      <c r="B15" s="8" t="s">
        <v>34</v>
      </c>
      <c r="C15" s="31">
        <v>2389431</v>
      </c>
      <c r="D15" s="31">
        <v>715139</v>
      </c>
      <c r="E15" s="31">
        <f t="shared" ref="E15:E19" si="4">(D15/C15)*100</f>
        <v>29.929259309015411</v>
      </c>
      <c r="F15" s="31"/>
      <c r="G15" s="31"/>
    </row>
    <row r="16" spans="1:14" s="16" customFormat="1" ht="24.95" customHeight="1">
      <c r="A16" s="7" t="s">
        <v>35</v>
      </c>
      <c r="B16" s="8" t="s">
        <v>36</v>
      </c>
      <c r="C16" s="31"/>
      <c r="D16" s="31">
        <v>37679</v>
      </c>
      <c r="E16" s="31"/>
      <c r="F16" s="31"/>
      <c r="G16" s="31"/>
    </row>
    <row r="17" spans="1:7" s="16" customFormat="1" ht="24.95" customHeight="1">
      <c r="A17" s="7" t="s">
        <v>37</v>
      </c>
      <c r="B17" s="8" t="s">
        <v>38</v>
      </c>
      <c r="C17" s="31">
        <v>130000</v>
      </c>
      <c r="D17" s="31"/>
      <c r="E17" s="31">
        <f t="shared" si="4"/>
        <v>0</v>
      </c>
      <c r="F17" s="31"/>
      <c r="G17" s="31"/>
    </row>
    <row r="18" spans="1:7" s="16" customFormat="1" ht="24.95" customHeight="1">
      <c r="A18" s="7" t="s">
        <v>39</v>
      </c>
      <c r="B18" s="8" t="s">
        <v>41</v>
      </c>
      <c r="C18" s="31">
        <v>160000</v>
      </c>
      <c r="D18" s="31"/>
      <c r="E18" s="31">
        <f t="shared" si="4"/>
        <v>0</v>
      </c>
      <c r="F18" s="31"/>
      <c r="G18" s="31"/>
    </row>
    <row r="19" spans="1:7" s="16" customFormat="1" ht="24.95" customHeight="1">
      <c r="A19" s="7" t="s">
        <v>40</v>
      </c>
      <c r="B19" s="8" t="s">
        <v>42</v>
      </c>
      <c r="C19" s="31">
        <v>589547</v>
      </c>
      <c r="D19" s="31"/>
      <c r="E19" s="31">
        <f t="shared" si="4"/>
        <v>0</v>
      </c>
      <c r="F19" s="31"/>
      <c r="G19" s="31"/>
    </row>
    <row r="20" spans="1:7" s="5" customFormat="1" ht="24.95" customHeight="1">
      <c r="A20" s="7" t="s">
        <v>4</v>
      </c>
      <c r="B20" s="25" t="s">
        <v>8</v>
      </c>
      <c r="C20" s="9">
        <f>C21+C28</f>
        <v>17196618</v>
      </c>
      <c r="D20" s="9">
        <f>D21+D28</f>
        <v>4164246.1</v>
      </c>
      <c r="E20" s="31">
        <f t="shared" si="2"/>
        <v>24.21549458155086</v>
      </c>
      <c r="F20" s="31">
        <f t="shared" si="3"/>
        <v>144.84893503714403</v>
      </c>
      <c r="G20" s="9">
        <f>G21+G28</f>
        <v>2874889</v>
      </c>
    </row>
    <row r="21" spans="1:7" s="5" customFormat="1" ht="24.95" customHeight="1">
      <c r="A21" s="7" t="s">
        <v>5</v>
      </c>
      <c r="B21" s="8" t="s">
        <v>27</v>
      </c>
      <c r="C21" s="9">
        <f>SUM(C22:C27)</f>
        <v>17196618</v>
      </c>
      <c r="D21" s="9">
        <f>SUM(D22:D26)</f>
        <v>3981455.1</v>
      </c>
      <c r="E21" s="31">
        <f t="shared" si="2"/>
        <v>23.152547204339829</v>
      </c>
      <c r="F21" s="31">
        <f t="shared" si="3"/>
        <v>140.11245369708905</v>
      </c>
      <c r="G21" s="9">
        <f>SUM(G22:G26)</f>
        <v>2841614</v>
      </c>
    </row>
    <row r="22" spans="1:7" s="5" customFormat="1" ht="24.95" customHeight="1">
      <c r="A22" s="10">
        <v>1</v>
      </c>
      <c r="B22" s="11" t="s">
        <v>9</v>
      </c>
      <c r="C22" s="12">
        <f>7461826+207304</f>
        <v>7669130</v>
      </c>
      <c r="D22" s="12">
        <f>2165960-D29-D30</f>
        <v>2142873</v>
      </c>
      <c r="E22" s="12">
        <f t="shared" si="2"/>
        <v>27.941539653128842</v>
      </c>
      <c r="F22" s="12">
        <f t="shared" si="3"/>
        <v>163.40969230182637</v>
      </c>
      <c r="G22" s="12">
        <f>1341099-29749</f>
        <v>1311350</v>
      </c>
    </row>
    <row r="23" spans="1:7" s="5" customFormat="1" ht="24.95" customHeight="1">
      <c r="A23" s="10">
        <v>2</v>
      </c>
      <c r="B23" s="11" t="s">
        <v>10</v>
      </c>
      <c r="C23" s="12">
        <f>9018059+85261</f>
        <v>9103320</v>
      </c>
      <c r="D23" s="12">
        <v>1832881.1</v>
      </c>
      <c r="E23" s="12">
        <f t="shared" si="2"/>
        <v>20.134204883493055</v>
      </c>
      <c r="F23" s="12">
        <f t="shared" si="3"/>
        <v>119.77548318460083</v>
      </c>
      <c r="G23" s="12">
        <v>1530264</v>
      </c>
    </row>
    <row r="24" spans="1:7" s="5" customFormat="1" ht="24.95" customHeight="1">
      <c r="A24" s="10">
        <v>3</v>
      </c>
      <c r="B24" s="11" t="s">
        <v>11</v>
      </c>
      <c r="C24" s="12">
        <v>72300</v>
      </c>
      <c r="D24" s="12">
        <v>5701</v>
      </c>
      <c r="E24" s="12">
        <f t="shared" si="2"/>
        <v>7.8852005532503462</v>
      </c>
      <c r="F24" s="12"/>
      <c r="G24" s="12"/>
    </row>
    <row r="25" spans="1:7" s="5" customFormat="1" ht="24.95" customHeight="1">
      <c r="A25" s="10">
        <v>4</v>
      </c>
      <c r="B25" s="11" t="s">
        <v>12</v>
      </c>
      <c r="C25" s="12">
        <v>1170</v>
      </c>
      <c r="D25" s="12"/>
      <c r="E25" s="12">
        <f t="shared" si="2"/>
        <v>0</v>
      </c>
      <c r="F25" s="12"/>
      <c r="G25" s="12"/>
    </row>
    <row r="26" spans="1:7" s="5" customFormat="1" ht="24.95" customHeight="1">
      <c r="A26" s="10">
        <v>5</v>
      </c>
      <c r="B26" s="11" t="s">
        <v>13</v>
      </c>
      <c r="C26" s="12">
        <v>277597</v>
      </c>
      <c r="D26" s="12"/>
      <c r="E26" s="12">
        <f t="shared" si="2"/>
        <v>0</v>
      </c>
      <c r="F26" s="12"/>
      <c r="G26" s="12"/>
    </row>
    <row r="27" spans="1:7" s="5" customFormat="1" ht="24.95" customHeight="1">
      <c r="A27" s="10">
        <v>6</v>
      </c>
      <c r="B27" s="11" t="s">
        <v>43</v>
      </c>
      <c r="C27" s="12">
        <v>73101</v>
      </c>
      <c r="D27" s="12"/>
      <c r="E27" s="12">
        <f t="shared" si="2"/>
        <v>0</v>
      </c>
      <c r="F27" s="12"/>
      <c r="G27" s="12"/>
    </row>
    <row r="28" spans="1:7" s="5" customFormat="1" ht="24.95" customHeight="1">
      <c r="A28" s="7" t="s">
        <v>6</v>
      </c>
      <c r="B28" s="8" t="s">
        <v>28</v>
      </c>
      <c r="C28" s="31"/>
      <c r="D28" s="31">
        <v>182791</v>
      </c>
      <c r="E28" s="31"/>
      <c r="F28" s="31">
        <f t="shared" si="3"/>
        <v>549.33433508640121</v>
      </c>
      <c r="G28" s="29">
        <v>33275</v>
      </c>
    </row>
    <row r="29" spans="1:7" s="5" customFormat="1" ht="24.95" customHeight="1">
      <c r="A29" s="7" t="s">
        <v>14</v>
      </c>
      <c r="B29" s="25" t="s">
        <v>15</v>
      </c>
      <c r="C29" s="31">
        <f>C8-C20</f>
        <v>-895600</v>
      </c>
      <c r="D29" s="31">
        <v>1335</v>
      </c>
      <c r="E29" s="31"/>
      <c r="F29" s="31"/>
      <c r="G29" s="12"/>
    </row>
    <row r="30" spans="1:7" s="16" customFormat="1" ht="24.95" customHeight="1">
      <c r="A30" s="20" t="s">
        <v>16</v>
      </c>
      <c r="B30" s="26" t="s">
        <v>29</v>
      </c>
      <c r="C30" s="27">
        <v>47414</v>
      </c>
      <c r="D30" s="32">
        <v>21752</v>
      </c>
      <c r="E30" s="27">
        <f t="shared" si="2"/>
        <v>45.876745265111566</v>
      </c>
      <c r="F30" s="27">
        <f t="shared" si="3"/>
        <v>5191.4081145584723</v>
      </c>
      <c r="G30" s="27">
        <v>419</v>
      </c>
    </row>
    <row r="31" spans="1:7" ht="19.5" customHeight="1">
      <c r="A31" s="15"/>
      <c r="B31" s="15"/>
      <c r="C31" s="5"/>
      <c r="D31" s="5"/>
      <c r="E31" s="5"/>
      <c r="F31" s="5"/>
    </row>
    <row r="32" spans="1:7" ht="18.75">
      <c r="A32" s="5"/>
      <c r="B32" s="15"/>
      <c r="C32" s="5"/>
      <c r="D32" s="5"/>
      <c r="E32" s="5"/>
      <c r="F32" s="5"/>
    </row>
    <row r="33" spans="1:6" ht="11.25" customHeight="1">
      <c r="A33" s="5"/>
      <c r="B33" s="5"/>
      <c r="C33" s="5"/>
      <c r="D33" s="5"/>
      <c r="E33" s="5"/>
      <c r="F33" s="5"/>
    </row>
    <row r="34" spans="1:6" ht="18.75">
      <c r="A34" s="5"/>
      <c r="B34" s="5"/>
      <c r="C34" s="5"/>
      <c r="D34" s="5"/>
      <c r="E34" s="5"/>
      <c r="F34" s="5"/>
    </row>
    <row r="35" spans="1:6" ht="18.75">
      <c r="A35" s="5"/>
      <c r="B35" s="5"/>
      <c r="C35" s="5"/>
      <c r="D35" s="5"/>
      <c r="E35" s="5"/>
      <c r="F35" s="5"/>
    </row>
    <row r="36" spans="1:6" ht="18.75">
      <c r="A36" s="5"/>
      <c r="B36" s="5"/>
      <c r="C36" s="5"/>
      <c r="D36" s="5"/>
      <c r="E36" s="5"/>
      <c r="F36" s="5"/>
    </row>
    <row r="37" spans="1:6" ht="18.75">
      <c r="A37" s="5"/>
      <c r="B37" s="5"/>
      <c r="C37" s="5"/>
      <c r="D37" s="5"/>
      <c r="E37" s="5"/>
      <c r="F37" s="5"/>
    </row>
    <row r="38" spans="1:6" ht="18.75">
      <c r="A38" s="5"/>
      <c r="B38" s="5"/>
      <c r="C38" s="5"/>
      <c r="D38" s="5"/>
      <c r="E38" s="5"/>
      <c r="F38" s="5"/>
    </row>
    <row r="39" spans="1:6" ht="18.75">
      <c r="A39" s="5"/>
      <c r="B39" s="5"/>
      <c r="C39" s="5"/>
      <c r="D39" s="5"/>
      <c r="E39" s="5"/>
      <c r="F39" s="5"/>
    </row>
  </sheetData>
  <mergeCells count="9">
    <mergeCell ref="D1:F1"/>
    <mergeCell ref="A3:F3"/>
    <mergeCell ref="A5:A7"/>
    <mergeCell ref="B5:B7"/>
    <mergeCell ref="C5:C7"/>
    <mergeCell ref="D5:D7"/>
    <mergeCell ref="E5:F5"/>
    <mergeCell ref="E6:E7"/>
    <mergeCell ref="F6:F7"/>
  </mergeCell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2B05C-B14E-4343-9183-B72E4D9D80EB}">
  <dimension ref="A1:N39"/>
  <sheetViews>
    <sheetView tabSelected="1" topLeftCell="A17" zoomScaleNormal="100" workbookViewId="0">
      <selection activeCell="E25" sqref="E25"/>
    </sheetView>
  </sheetViews>
  <sheetFormatPr defaultColWidth="12.85546875" defaultRowHeight="15.75"/>
  <cols>
    <col min="1" max="1" width="7.28515625" style="3" customWidth="1"/>
    <col min="2" max="2" width="68" style="3" customWidth="1"/>
    <col min="3" max="4" width="16.28515625" style="3" customWidth="1"/>
    <col min="5" max="6" width="13.42578125" style="3" customWidth="1"/>
    <col min="7" max="7" width="12.85546875" style="3" hidden="1" customWidth="1"/>
    <col min="8" max="8" width="0" style="3" hidden="1" customWidth="1"/>
    <col min="9" max="16384" width="12.85546875" style="3"/>
  </cols>
  <sheetData>
    <row r="1" spans="1:14" ht="21" customHeight="1">
      <c r="A1" s="1" t="s">
        <v>30</v>
      </c>
      <c r="B1" s="1"/>
      <c r="C1" s="1"/>
      <c r="D1" s="33" t="s">
        <v>19</v>
      </c>
      <c r="E1" s="34"/>
      <c r="F1" s="34"/>
    </row>
    <row r="2" spans="1:14" ht="33" customHeight="1">
      <c r="A2" s="2" t="s">
        <v>46</v>
      </c>
      <c r="B2" s="17"/>
      <c r="C2" s="18"/>
      <c r="D2" s="18"/>
      <c r="E2" s="18"/>
      <c r="F2" s="18"/>
    </row>
    <row r="3" spans="1:14" ht="12.75" customHeight="1">
      <c r="A3" s="35"/>
      <c r="B3" s="35"/>
      <c r="C3" s="35"/>
      <c r="D3" s="35"/>
      <c r="E3" s="35"/>
      <c r="F3" s="35"/>
      <c r="G3" s="4"/>
      <c r="H3" s="4"/>
      <c r="I3" s="4"/>
      <c r="J3" s="4"/>
      <c r="K3" s="4"/>
      <c r="L3" s="4"/>
      <c r="M3" s="4"/>
      <c r="N3" s="4"/>
    </row>
    <row r="4" spans="1:14" ht="19.5" customHeight="1">
      <c r="A4" s="22"/>
      <c r="B4" s="22"/>
      <c r="C4" s="22"/>
      <c r="D4" s="22"/>
      <c r="E4" s="22"/>
      <c r="F4" s="21" t="s">
        <v>0</v>
      </c>
      <c r="G4" s="23"/>
      <c r="H4" s="23"/>
      <c r="I4" s="23"/>
      <c r="J4" s="4"/>
      <c r="K4" s="4"/>
      <c r="L4" s="4"/>
      <c r="M4" s="4"/>
      <c r="N4" s="4"/>
    </row>
    <row r="5" spans="1:14" s="19" customFormat="1" ht="33" customHeight="1">
      <c r="A5" s="36" t="s">
        <v>1</v>
      </c>
      <c r="B5" s="36" t="s">
        <v>2</v>
      </c>
      <c r="C5" s="36" t="s">
        <v>20</v>
      </c>
      <c r="D5" s="36" t="s">
        <v>32</v>
      </c>
      <c r="E5" s="39" t="s">
        <v>21</v>
      </c>
      <c r="F5" s="40"/>
    </row>
    <row r="6" spans="1:14" s="19" customFormat="1" ht="16.5">
      <c r="A6" s="37"/>
      <c r="B6" s="37"/>
      <c r="C6" s="37"/>
      <c r="D6" s="37"/>
      <c r="E6" s="36" t="s">
        <v>20</v>
      </c>
      <c r="F6" s="36" t="s">
        <v>22</v>
      </c>
    </row>
    <row r="7" spans="1:14" s="19" customFormat="1" ht="30.75" customHeight="1">
      <c r="A7" s="38"/>
      <c r="B7" s="38"/>
      <c r="C7" s="38"/>
      <c r="D7" s="38"/>
      <c r="E7" s="41"/>
      <c r="F7" s="41"/>
      <c r="G7" s="19" t="s">
        <v>44</v>
      </c>
      <c r="H7" s="19" t="s">
        <v>45</v>
      </c>
    </row>
    <row r="8" spans="1:14" s="5" customFormat="1" ht="24.95" customHeight="1">
      <c r="A8" s="6" t="s">
        <v>3</v>
      </c>
      <c r="B8" s="24" t="s">
        <v>23</v>
      </c>
      <c r="C8" s="28">
        <f>C9+SUM(C14:C19)</f>
        <v>24100000</v>
      </c>
      <c r="D8" s="28">
        <f>D9+D14+D15+D16</f>
        <v>6363089</v>
      </c>
      <c r="E8" s="42">
        <f t="shared" ref="E8:E30" si="0">(D8/C8)*100</f>
        <v>26.402858921161826</v>
      </c>
      <c r="F8" s="42">
        <f>(D8/H8)*100</f>
        <v>92.343063250703196</v>
      </c>
      <c r="G8" s="28">
        <f>G9+G14</f>
        <v>4410247</v>
      </c>
      <c r="H8" s="28">
        <f>H9+H14+H15+H16</f>
        <v>6890706</v>
      </c>
    </row>
    <row r="9" spans="1:14" s="5" customFormat="1" ht="24.95" customHeight="1">
      <c r="A9" s="7" t="s">
        <v>5</v>
      </c>
      <c r="B9" s="8" t="s">
        <v>24</v>
      </c>
      <c r="C9" s="9">
        <f>SUM(C10:C14)</f>
        <v>24100000</v>
      </c>
      <c r="D9" s="9">
        <f>SUM(D10:D13)</f>
        <v>6363089</v>
      </c>
      <c r="E9" s="42">
        <f t="shared" si="0"/>
        <v>26.402858921161826</v>
      </c>
      <c r="F9" s="42">
        <f>(D9/H9)*100</f>
        <v>182.92933529704831</v>
      </c>
      <c r="G9" s="9">
        <f>SUM(G10:G14)+748411</f>
        <v>4410247</v>
      </c>
      <c r="H9" s="9">
        <f>SUM(H10:H13)</f>
        <v>3478441</v>
      </c>
    </row>
    <row r="10" spans="1:14" s="5" customFormat="1" ht="24.95" customHeight="1">
      <c r="A10" s="13">
        <v>1</v>
      </c>
      <c r="B10" s="14" t="s">
        <v>17</v>
      </c>
      <c r="C10" s="30">
        <v>21450000</v>
      </c>
      <c r="D10" s="30">
        <v>5966016</v>
      </c>
      <c r="E10" s="43">
        <f t="shared" si="0"/>
        <v>27.813594405594404</v>
      </c>
      <c r="F10" s="43">
        <f>(D10/H10)*100</f>
        <v>171.51407771470036</v>
      </c>
      <c r="G10" s="30">
        <v>3661836</v>
      </c>
      <c r="H10" s="30">
        <v>3478441</v>
      </c>
    </row>
    <row r="11" spans="1:14" s="5" customFormat="1" ht="24.95" customHeight="1">
      <c r="A11" s="13">
        <v>2</v>
      </c>
      <c r="B11" s="14" t="s">
        <v>25</v>
      </c>
      <c r="C11" s="12">
        <v>0</v>
      </c>
      <c r="D11" s="12">
        <v>0</v>
      </c>
      <c r="E11" s="43"/>
      <c r="F11" s="43"/>
      <c r="G11" s="12"/>
      <c r="H11" s="12"/>
    </row>
    <row r="12" spans="1:14" s="5" customFormat="1" ht="24.95" customHeight="1">
      <c r="A12" s="13">
        <v>3</v>
      </c>
      <c r="B12" s="14" t="s">
        <v>26</v>
      </c>
      <c r="C12" s="12">
        <v>2650000</v>
      </c>
      <c r="D12" s="12">
        <v>397073</v>
      </c>
      <c r="E12" s="43">
        <f t="shared" si="0"/>
        <v>14.983886792452831</v>
      </c>
      <c r="F12" s="43"/>
      <c r="G12" s="12"/>
      <c r="H12" s="12"/>
    </row>
    <row r="13" spans="1:14" s="5" customFormat="1" ht="24.95" customHeight="1">
      <c r="A13" s="13">
        <v>4</v>
      </c>
      <c r="B13" s="14" t="s">
        <v>18</v>
      </c>
      <c r="C13" s="12">
        <v>0</v>
      </c>
      <c r="D13" s="12">
        <v>0</v>
      </c>
      <c r="E13" s="43"/>
      <c r="F13" s="43"/>
      <c r="G13" s="12"/>
      <c r="H13" s="12"/>
    </row>
    <row r="14" spans="1:14" s="16" customFormat="1" ht="24.95" customHeight="1">
      <c r="A14" s="7" t="s">
        <v>6</v>
      </c>
      <c r="B14" s="8" t="s">
        <v>7</v>
      </c>
      <c r="C14" s="31"/>
      <c r="D14" s="31"/>
      <c r="E14" s="42"/>
      <c r="F14" s="42"/>
      <c r="G14" s="31"/>
      <c r="H14" s="31">
        <v>2659447</v>
      </c>
    </row>
    <row r="15" spans="1:14" s="16" customFormat="1" ht="24.95" customHeight="1">
      <c r="A15" s="7" t="s">
        <v>33</v>
      </c>
      <c r="B15" s="8" t="s">
        <v>34</v>
      </c>
      <c r="C15" s="31"/>
      <c r="D15" s="31"/>
      <c r="E15" s="42"/>
      <c r="F15" s="42"/>
      <c r="G15" s="31"/>
      <c r="H15" s="31">
        <v>715139</v>
      </c>
    </row>
    <row r="16" spans="1:14" s="16" customFormat="1" ht="24.95" customHeight="1">
      <c r="A16" s="7" t="s">
        <v>35</v>
      </c>
      <c r="B16" s="8" t="s">
        <v>36</v>
      </c>
      <c r="C16" s="31"/>
      <c r="D16" s="31"/>
      <c r="E16" s="42"/>
      <c r="F16" s="42"/>
      <c r="G16" s="31"/>
      <c r="H16" s="31">
        <v>37679</v>
      </c>
    </row>
    <row r="17" spans="1:8" s="16" customFormat="1" ht="24.95" customHeight="1">
      <c r="A17" s="7" t="s">
        <v>37</v>
      </c>
      <c r="B17" s="8" t="s">
        <v>38</v>
      </c>
      <c r="C17" s="31"/>
      <c r="D17" s="31"/>
      <c r="E17" s="42"/>
      <c r="F17" s="42"/>
      <c r="G17" s="31"/>
      <c r="H17" s="31"/>
    </row>
    <row r="18" spans="1:8" s="16" customFormat="1" ht="24.95" customHeight="1">
      <c r="A18" s="7" t="s">
        <v>39</v>
      </c>
      <c r="B18" s="8" t="s">
        <v>41</v>
      </c>
      <c r="C18" s="31"/>
      <c r="D18" s="31"/>
      <c r="E18" s="42"/>
      <c r="F18" s="42"/>
      <c r="G18" s="31"/>
      <c r="H18" s="31"/>
    </row>
    <row r="19" spans="1:8" s="16" customFormat="1" ht="24.95" customHeight="1">
      <c r="A19" s="7" t="s">
        <v>40</v>
      </c>
      <c r="B19" s="8" t="s">
        <v>42</v>
      </c>
      <c r="C19" s="31"/>
      <c r="D19" s="31"/>
      <c r="E19" s="42"/>
      <c r="F19" s="42"/>
      <c r="G19" s="31"/>
      <c r="H19" s="31"/>
    </row>
    <row r="20" spans="1:8" s="5" customFormat="1" ht="24.95" customHeight="1">
      <c r="A20" s="7" t="s">
        <v>4</v>
      </c>
      <c r="B20" s="25" t="s">
        <v>8</v>
      </c>
      <c r="C20" s="9">
        <f>C21+C28</f>
        <v>23605614</v>
      </c>
      <c r="D20" s="9">
        <f>D21+D28</f>
        <v>5827843</v>
      </c>
      <c r="E20" s="42">
        <f t="shared" si="0"/>
        <v>24.688377095380783</v>
      </c>
      <c r="F20" s="42">
        <f>(D20/H20)*100</f>
        <v>139.94953372232251</v>
      </c>
      <c r="G20" s="9">
        <f>G21+G28</f>
        <v>2874889</v>
      </c>
      <c r="H20" s="9">
        <f>H21+H28</f>
        <v>4164246.1</v>
      </c>
    </row>
    <row r="21" spans="1:8" s="5" customFormat="1" ht="24.95" customHeight="1">
      <c r="A21" s="7" t="s">
        <v>5</v>
      </c>
      <c r="B21" s="8" t="s">
        <v>27</v>
      </c>
      <c r="C21" s="9">
        <f>SUM(C22:C27)</f>
        <v>21268029</v>
      </c>
      <c r="D21" s="9">
        <f>SUM(D22:D26)</f>
        <v>5698583</v>
      </c>
      <c r="E21" s="42">
        <f t="shared" si="0"/>
        <v>26.794128407479601</v>
      </c>
      <c r="F21" s="42">
        <f>(D21/H21)*100</f>
        <v>143.12814930400697</v>
      </c>
      <c r="G21" s="9">
        <f>SUM(G22:G26)</f>
        <v>2841614</v>
      </c>
      <c r="H21" s="9">
        <f>SUM(H22:H26)</f>
        <v>3981455.1</v>
      </c>
    </row>
    <row r="22" spans="1:8" s="5" customFormat="1" ht="24.95" customHeight="1">
      <c r="A22" s="10">
        <v>1</v>
      </c>
      <c r="B22" s="11" t="s">
        <v>9</v>
      </c>
      <c r="C22" s="12">
        <v>7328340</v>
      </c>
      <c r="D22" s="12">
        <v>3540284</v>
      </c>
      <c r="E22" s="43">
        <f t="shared" si="0"/>
        <v>48.309494373896406</v>
      </c>
      <c r="F22" s="43">
        <f>(D22/H22)*100</f>
        <v>165.21203076430569</v>
      </c>
      <c r="G22" s="12">
        <f>1341099-29749</f>
        <v>1311350</v>
      </c>
      <c r="H22" s="12">
        <f>2165960-H29-H30</f>
        <v>2142873</v>
      </c>
    </row>
    <row r="23" spans="1:8" s="5" customFormat="1" ht="24.95" customHeight="1">
      <c r="A23" s="10">
        <v>2</v>
      </c>
      <c r="B23" s="11" t="s">
        <v>10</v>
      </c>
      <c r="C23" s="12">
        <v>11414812</v>
      </c>
      <c r="D23" s="12">
        <v>2157799</v>
      </c>
      <c r="E23" s="43">
        <f t="shared" si="0"/>
        <v>18.903500118968232</v>
      </c>
      <c r="F23" s="43">
        <f>(D23/H23)*100</f>
        <v>117.72716735417261</v>
      </c>
      <c r="G23" s="12">
        <v>1530264</v>
      </c>
      <c r="H23" s="12">
        <v>1832881.1</v>
      </c>
    </row>
    <row r="24" spans="1:8" s="5" customFormat="1" ht="24.95" customHeight="1">
      <c r="A24" s="10">
        <v>3</v>
      </c>
      <c r="B24" s="11" t="s">
        <v>11</v>
      </c>
      <c r="C24" s="12">
        <v>15900</v>
      </c>
      <c r="D24" s="12">
        <v>500</v>
      </c>
      <c r="E24" s="43">
        <f t="shared" si="0"/>
        <v>3.1446540880503147</v>
      </c>
      <c r="F24" s="43">
        <f>(D24/H24)*100</f>
        <v>8.7703911594457118</v>
      </c>
      <c r="G24" s="12"/>
      <c r="H24" s="12">
        <v>5701</v>
      </c>
    </row>
    <row r="25" spans="1:8" s="5" customFormat="1" ht="24.95" customHeight="1">
      <c r="A25" s="10">
        <v>4</v>
      </c>
      <c r="B25" s="11" t="s">
        <v>12</v>
      </c>
      <c r="C25" s="12">
        <v>1170</v>
      </c>
      <c r="D25" s="12">
        <v>0</v>
      </c>
      <c r="E25" s="43">
        <f t="shared" si="0"/>
        <v>0</v>
      </c>
      <c r="F25" s="43"/>
      <c r="G25" s="12"/>
      <c r="H25" s="12"/>
    </row>
    <row r="26" spans="1:8" s="5" customFormat="1" ht="24.95" customHeight="1">
      <c r="A26" s="10">
        <v>5</v>
      </c>
      <c r="B26" s="11" t="s">
        <v>13</v>
      </c>
      <c r="C26" s="12">
        <v>697409</v>
      </c>
      <c r="D26" s="12">
        <v>0</v>
      </c>
      <c r="E26" s="43">
        <f t="shared" si="0"/>
        <v>0</v>
      </c>
      <c r="F26" s="43"/>
      <c r="G26" s="12"/>
      <c r="H26" s="12"/>
    </row>
    <row r="27" spans="1:8" s="5" customFormat="1" ht="24.95" customHeight="1">
      <c r="A27" s="10">
        <v>6</v>
      </c>
      <c r="B27" s="11" t="s">
        <v>43</v>
      </c>
      <c r="C27" s="12">
        <v>1810398</v>
      </c>
      <c r="D27" s="12">
        <v>0</v>
      </c>
      <c r="E27" s="43">
        <f t="shared" si="0"/>
        <v>0</v>
      </c>
      <c r="F27" s="43"/>
      <c r="G27" s="12"/>
      <c r="H27" s="12"/>
    </row>
    <row r="28" spans="1:8" s="5" customFormat="1" ht="24.95" customHeight="1">
      <c r="A28" s="7" t="s">
        <v>6</v>
      </c>
      <c r="B28" s="8" t="s">
        <v>28</v>
      </c>
      <c r="C28" s="31">
        <v>2337585</v>
      </c>
      <c r="D28" s="31">
        <v>129260</v>
      </c>
      <c r="E28" s="43">
        <f t="shared" si="0"/>
        <v>5.5296384944290793</v>
      </c>
      <c r="F28" s="43">
        <f t="shared" ref="F25:F29" si="1">(D28/H28)*100</f>
        <v>70.71464131166195</v>
      </c>
      <c r="G28" s="29">
        <v>33275</v>
      </c>
      <c r="H28" s="31">
        <v>182791</v>
      </c>
    </row>
    <row r="29" spans="1:8" s="5" customFormat="1" ht="24.95" customHeight="1">
      <c r="A29" s="7" t="s">
        <v>14</v>
      </c>
      <c r="B29" s="25" t="s">
        <v>15</v>
      </c>
      <c r="C29" s="31">
        <f>C8-C20</f>
        <v>494386</v>
      </c>
      <c r="D29" s="31">
        <f>D8-D20</f>
        <v>535246</v>
      </c>
      <c r="E29" s="43">
        <f t="shared" si="0"/>
        <v>108.2647971423139</v>
      </c>
      <c r="F29" s="43"/>
      <c r="G29" s="12"/>
      <c r="H29" s="31">
        <v>1335</v>
      </c>
    </row>
    <row r="30" spans="1:8" s="16" customFormat="1" ht="24.95" customHeight="1">
      <c r="A30" s="20" t="s">
        <v>16</v>
      </c>
      <c r="B30" s="26" t="s">
        <v>29</v>
      </c>
      <c r="C30" s="27"/>
      <c r="D30" s="32"/>
      <c r="E30" s="44"/>
      <c r="F30" s="44"/>
      <c r="G30" s="27">
        <v>419</v>
      </c>
      <c r="H30" s="32">
        <v>21752</v>
      </c>
    </row>
    <row r="31" spans="1:8" ht="19.5" customHeight="1">
      <c r="A31" s="15"/>
      <c r="B31" s="15"/>
      <c r="C31" s="5"/>
      <c r="D31" s="5"/>
      <c r="E31" s="5"/>
      <c r="F31" s="5"/>
    </row>
    <row r="32" spans="1:8" ht="18.75">
      <c r="A32" s="5"/>
      <c r="B32" s="15"/>
      <c r="C32" s="5"/>
      <c r="D32" s="5"/>
      <c r="E32" s="5"/>
      <c r="F32" s="5"/>
    </row>
    <row r="33" spans="1:6" ht="11.25" customHeight="1">
      <c r="A33" s="5"/>
      <c r="B33" s="5"/>
      <c r="C33" s="5"/>
      <c r="D33" s="5"/>
      <c r="E33" s="5"/>
      <c r="F33" s="5"/>
    </row>
    <row r="34" spans="1:6" ht="18.75">
      <c r="A34" s="5"/>
      <c r="B34" s="5"/>
      <c r="C34" s="5"/>
      <c r="D34" s="5"/>
      <c r="E34" s="5"/>
      <c r="F34" s="5"/>
    </row>
    <row r="35" spans="1:6" ht="18.75">
      <c r="A35" s="5"/>
      <c r="B35" s="5"/>
      <c r="C35" s="5"/>
      <c r="D35" s="5"/>
      <c r="E35" s="5"/>
      <c r="F35" s="5"/>
    </row>
    <row r="36" spans="1:6" ht="18.75">
      <c r="A36" s="5"/>
      <c r="B36" s="5"/>
      <c r="C36" s="5"/>
      <c r="D36" s="5"/>
      <c r="E36" s="5"/>
      <c r="F36" s="5"/>
    </row>
    <row r="37" spans="1:6" ht="18.75">
      <c r="A37" s="5"/>
      <c r="B37" s="5"/>
      <c r="C37" s="5"/>
      <c r="D37" s="5"/>
      <c r="E37" s="5"/>
      <c r="F37" s="5"/>
    </row>
    <row r="38" spans="1:6" ht="18.75">
      <c r="A38" s="5"/>
      <c r="B38" s="5"/>
      <c r="C38" s="5"/>
      <c r="D38" s="5"/>
      <c r="E38" s="5"/>
      <c r="F38" s="5"/>
    </row>
    <row r="39" spans="1:6" ht="18.75">
      <c r="A39" s="5"/>
      <c r="B39" s="5"/>
      <c r="C39" s="5"/>
      <c r="D39" s="5"/>
      <c r="E39" s="5"/>
      <c r="F39" s="5"/>
    </row>
  </sheetData>
  <mergeCells count="9">
    <mergeCell ref="D1:F1"/>
    <mergeCell ref="A3:F3"/>
    <mergeCell ref="A5:A7"/>
    <mergeCell ref="B5:B7"/>
    <mergeCell ref="C5:C7"/>
    <mergeCell ref="D5:D7"/>
    <mergeCell ref="E5:F5"/>
    <mergeCell ref="E6:E7"/>
    <mergeCell ref="F6:F7"/>
  </mergeCells>
  <pageMargins left="0.5" right="0.5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06F428-C5C5-42A0-945C-82FC191F8835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Quý 1.2025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truong cong loi</cp:lastModifiedBy>
  <cp:lastPrinted>2025-04-10T10:51:27Z</cp:lastPrinted>
  <dcterms:created xsi:type="dcterms:W3CDTF">2018-08-22T07:49:45Z</dcterms:created>
  <dcterms:modified xsi:type="dcterms:W3CDTF">2025-04-10T10:51:29Z</dcterms:modified>
</cp:coreProperties>
</file>